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ранск\На сайт\Радио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Радио!$A$1:$L$2</definedName>
  </definedNames>
  <calcPr calcId="162913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0" i="1"/>
  <c r="H20" i="1"/>
  <c r="G20" i="1"/>
  <c r="F20" i="1"/>
  <c r="E20" i="1"/>
  <c r="I19" i="1"/>
  <c r="H19" i="1"/>
  <c r="G19" i="1"/>
  <c r="F19" i="1"/>
  <c r="E19" i="1"/>
  <c r="I21" i="1"/>
  <c r="H21" i="1"/>
  <c r="G21" i="1"/>
  <c r="F21" i="1"/>
  <c r="E21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I5" i="1"/>
  <c r="H5" i="1"/>
  <c r="G5" i="1"/>
  <c r="F5" i="1"/>
  <c r="E5" i="1"/>
  <c r="I4" i="1"/>
  <c r="H4" i="1"/>
  <c r="G4" i="1"/>
  <c r="F4" i="1"/>
  <c r="E4" i="1"/>
  <c r="I3" i="1"/>
  <c r="H3" i="1"/>
  <c r="G3" i="1"/>
  <c r="F3" i="1"/>
  <c r="E3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<sst xmlns="http://schemas.openxmlformats.org/spreadsheetml/2006/main" count="112" uniqueCount="55">
  <si>
    <t>Город</t>
  </si>
  <si>
    <t xml:space="preserve">Вид рекламы </t>
  </si>
  <si>
    <t>Радиостанция</t>
  </si>
  <si>
    <t>Выходов за период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</si>
  <si>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</si>
  <si>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</si>
  <si>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</si>
  <si>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</si>
  <si>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</si>
  <si>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Саранск</t>
  </si>
  <si>
    <t>Дорожное радио</t>
  </si>
  <si>
    <t>Авторадио</t>
  </si>
  <si>
    <t>Русское радио</t>
  </si>
  <si>
    <t>Радио Монте карло</t>
  </si>
  <si>
    <t>ДФМ</t>
  </si>
  <si>
    <t>Юмор ФМ</t>
  </si>
  <si>
    <t>Радио Дача</t>
  </si>
  <si>
    <t>Радио Энерджи</t>
  </si>
  <si>
    <t>Лав радио</t>
  </si>
  <si>
    <t>Радио Ваня</t>
  </si>
  <si>
    <t>Радио Русский хит</t>
  </si>
  <si>
    <t>Радио камеди</t>
  </si>
  <si>
    <t>Детское радио</t>
  </si>
  <si>
    <t>Все от 15 до 49 лет. Мужчины 55%, женщины 45%</t>
  </si>
  <si>
    <t>Все от 20 до 49 лет. Мужчины 59%, женщины 41%</t>
  </si>
  <si>
    <t>Все от 14 до 64 лет. Мужчины 57%, женщины 43%</t>
  </si>
  <si>
    <t>Все от 10 до 65 лет. Мужчины 47%, женщины 53%</t>
  </si>
  <si>
    <t>Все от 25 до 44 лет. Мужчины 43%, женщины 57%</t>
  </si>
  <si>
    <t>Все от 16 до 35 лет. Мужчины 51%, женщины 49%</t>
  </si>
  <si>
    <t>Все от 29 до 59 лет. Мужчины 59%, женщины 41%</t>
  </si>
  <si>
    <t>Все от 30 до 59 лет. Мужчины 44%, женщины 56%</t>
  </si>
  <si>
    <t>Все от 15 до 40 лет. Мужчины 56%, женщины 44%</t>
  </si>
  <si>
    <t>Все от 16 до 35 лет. Мужчины 40%, женщины 60%</t>
  </si>
  <si>
    <t>Все от 20 до 65 лет. Мужчины 60%, женщины 40%</t>
  </si>
  <si>
    <t>Все от 25 до 40 лет. Мужчины 39%, женщины 61%</t>
  </si>
  <si>
    <t>Все от 15 до 35 лет. Мужчины 59%, женщины 41%</t>
  </si>
  <si>
    <t>Все от 18 до 50 лет. Мужчины 29%, женщины 71%</t>
  </si>
  <si>
    <t>Наше радио</t>
  </si>
  <si>
    <t>Все от 20 до 55 лет. Мужчины 62%, женщины 38%</t>
  </si>
  <si>
    <t>Все от 25 до 59 лет. Мужчины 55%, женщины 45%</t>
  </si>
  <si>
    <t>Радио Милицейская Волна</t>
  </si>
  <si>
    <t>Все от 35 до 55 лет. Мужчины 60%, женщины 40%</t>
  </si>
  <si>
    <t>Новое радио</t>
  </si>
  <si>
    <t>Все от 20 до 45 лет. Мужчины 49%, женщины 51%</t>
  </si>
  <si>
    <t>Ретро ФМ</t>
  </si>
  <si>
    <t>Все от 35 до 54 лет. Мужчины 42%, женщины 58%</t>
  </si>
  <si>
    <t>Радио Мир</t>
  </si>
  <si>
    <t>Все от 25 до 65 лет. Мужчины 62%, женщины 38%</t>
  </si>
  <si>
    <t>Старт ФМ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</si>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</sst>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7.7109375" style="1" customWidth="1"/>
    <col min="4" max="4" width="21.5703125" style="1" customWidth="1"/>
    <col min="5" max="5" width="15.28515625" style="1" customWidth="1"/>
    <col min="6" max="10" width="16.28515625" style="1" customWidth="1"/>
    <col min="11" max="11" width="20.7109375" style="1" customWidth="1"/>
    <col min="12" max="12" width="21.7109375" style="1" customWidth="1"/>
    <col min="13" max="16384" width="9.140625" style="1"/>
  </cols>
  <sheetData>
    <row r="1" spans="1:1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49</v>
      </c>
      <c r="F1" s="3" t="s">
        <v>50</v>
      </c>
      <c r="G1" s="3" t="s">
        <v>51</v>
      </c>
      <c r="H1" s="3" t="s">
        <v>52</v>
      </c>
      <c r="I1" s="3" t="s">
        <v>53</v>
      </c>
      <c r="J1" s="3" t="s">
        <v>54</v>
      </c>
      <c r="K1" s="3" t="s">
        <v>4</v>
      </c>
      <c r="L1" s="3" t="s">
        <v>5</v>
      </c>
    </row>
    <row r="2" spans="1:12" ht="38.25" x14ac:dyDescent="0.2">
      <c r="A2" s="4" t="s">
        <v>9</v>
      </c>
      <c r="B2" s="4" t="s">
        <v>6</v>
      </c>
      <c r="C2" s="4" t="s">
        <v>7</v>
      </c>
      <c r="D2" s="4">
        <v>1</v>
      </c>
      <c r="E2" s="2">
        <f>40*5*D2</f>
        <v>200</v>
      </c>
      <c r="F2" s="2">
        <f>40*10*D2</f>
        <v>400</v>
      </c>
      <c r="G2" s="2">
        <f>40*15*D2</f>
        <v>600</v>
      </c>
      <c r="H2" s="2">
        <f>40*20*D2</f>
        <v>800</v>
      </c>
      <c r="I2" s="2">
        <f>40*25*D2</f>
        <v>1000</v>
      </c>
      <c r="J2" s="2">
        <f>40*30*D2</f>
        <v>1200</v>
      </c>
      <c r="K2" s="4" t="s">
        <v>8</v>
      </c>
      <c r="L2" s="4" t="s">
        <v>23</v>
      </c>
    </row>
    <row r="3" spans="1:12" ht="38.25" x14ac:dyDescent="0.2">
      <c r="A3" s="4" t="s">
        <v>9</v>
      </c>
      <c r="B3" s="4" t="s">
        <v>6</v>
      </c>
      <c r="C3" s="4" t="s">
        <v>10</v>
      </c>
      <c r="D3" s="4">
        <v>1</v>
      </c>
      <c r="E3" s="2">
        <f>40*5*D3</f>
        <v>200</v>
      </c>
      <c r="F3" s="2">
        <f>40*10*D3</f>
        <v>400</v>
      </c>
      <c r="G3" s="2">
        <f>40*15*D3</f>
        <v>600</v>
      </c>
      <c r="H3" s="2">
        <f>40*20*D3</f>
        <v>800</v>
      </c>
      <c r="I3" s="2">
        <f>40*25*D3</f>
        <v>1000</v>
      </c>
      <c r="J3" s="2">
        <f>40*30*D3</f>
        <v>1200</v>
      </c>
      <c r="K3" s="4" t="s">
        <v>8</v>
      </c>
      <c r="L3" s="5" t="s">
        <v>24</v>
      </c>
    </row>
    <row r="4" spans="1:12" ht="38.25" x14ac:dyDescent="0.2">
      <c r="A4" s="4" t="s">
        <v>9</v>
      </c>
      <c r="B4" s="4" t="s">
        <v>6</v>
      </c>
      <c r="C4" s="4" t="s">
        <v>11</v>
      </c>
      <c r="D4" s="4">
        <v>1</v>
      </c>
      <c r="E4" s="2">
        <f>40*5*D4</f>
        <v>200</v>
      </c>
      <c r="F4" s="2">
        <f>40*10*D4</f>
        <v>400</v>
      </c>
      <c r="G4" s="2">
        <f>40*15*D4</f>
        <v>600</v>
      </c>
      <c r="H4" s="2">
        <f>40*20*D4</f>
        <v>800</v>
      </c>
      <c r="I4" s="2">
        <f>40*25*D4</f>
        <v>1000</v>
      </c>
      <c r="J4" s="2">
        <f>40*30*D4</f>
        <v>1200</v>
      </c>
      <c r="K4" s="4" t="s">
        <v>8</v>
      </c>
      <c r="L4" s="5" t="s">
        <v>25</v>
      </c>
    </row>
    <row r="5" spans="1:12" ht="38.25" x14ac:dyDescent="0.2">
      <c r="A5" s="4" t="s">
        <v>9</v>
      </c>
      <c r="B5" s="4" t="s">
        <v>6</v>
      </c>
      <c r="C5" s="4" t="s">
        <v>12</v>
      </c>
      <c r="D5" s="4">
        <v>1</v>
      </c>
      <c r="E5" s="2">
        <f>40*5*D5</f>
        <v>200</v>
      </c>
      <c r="F5" s="2">
        <f>40*10*D5</f>
        <v>400</v>
      </c>
      <c r="G5" s="2">
        <f>40*15*D5</f>
        <v>600</v>
      </c>
      <c r="H5" s="2">
        <f>40*20*D5</f>
        <v>800</v>
      </c>
      <c r="I5" s="2">
        <f>40*25*D5</f>
        <v>1000</v>
      </c>
      <c r="J5" s="2">
        <f>40*30*D5</f>
        <v>1200</v>
      </c>
      <c r="K5" s="4" t="s">
        <v>8</v>
      </c>
      <c r="L5" s="5" t="s">
        <v>26</v>
      </c>
    </row>
    <row r="6" spans="1:12" ht="38.25" x14ac:dyDescent="0.2">
      <c r="A6" s="4" t="s">
        <v>9</v>
      </c>
      <c r="B6" s="4" t="s">
        <v>6</v>
      </c>
      <c r="C6" s="4" t="s">
        <v>13</v>
      </c>
      <c r="D6" s="4">
        <v>1</v>
      </c>
      <c r="E6" s="2">
        <f>40*5*D6</f>
        <v>200</v>
      </c>
      <c r="F6" s="2">
        <f>40*10*D6</f>
        <v>400</v>
      </c>
      <c r="G6" s="2">
        <f>40*15*D6</f>
        <v>600</v>
      </c>
      <c r="H6" s="2">
        <f>40*20*D6</f>
        <v>800</v>
      </c>
      <c r="I6" s="2">
        <f>40*25*D6</f>
        <v>1000</v>
      </c>
      <c r="J6" s="2">
        <f>40*30*D6</f>
        <v>1200</v>
      </c>
      <c r="K6" s="4" t="s">
        <v>8</v>
      </c>
      <c r="L6" s="5" t="s">
        <v>27</v>
      </c>
    </row>
    <row r="7" spans="1:12" ht="38.25" x14ac:dyDescent="0.2">
      <c r="A7" s="4" t="s">
        <v>9</v>
      </c>
      <c r="B7" s="4" t="s">
        <v>6</v>
      </c>
      <c r="C7" s="4" t="s">
        <v>14</v>
      </c>
      <c r="D7" s="4">
        <v>1</v>
      </c>
      <c r="E7" s="2">
        <f>35*5*D7</f>
        <v>175</v>
      </c>
      <c r="F7" s="2">
        <f>35*10*D7</f>
        <v>350</v>
      </c>
      <c r="G7" s="2">
        <f>35*15*D7</f>
        <v>525</v>
      </c>
      <c r="H7" s="2">
        <f>35*20*D7</f>
        <v>700</v>
      </c>
      <c r="I7" s="2">
        <f>35*25*D7</f>
        <v>875</v>
      </c>
      <c r="J7" s="2">
        <f>35*30*D7</f>
        <v>1050</v>
      </c>
      <c r="K7" s="4" t="s">
        <v>8</v>
      </c>
      <c r="L7" s="5" t="s">
        <v>28</v>
      </c>
    </row>
    <row r="8" spans="1:12" ht="38.25" x14ac:dyDescent="0.2">
      <c r="A8" s="4" t="s">
        <v>9</v>
      </c>
      <c r="B8" s="4" t="s">
        <v>6</v>
      </c>
      <c r="C8" s="4" t="s">
        <v>15</v>
      </c>
      <c r="D8" s="4">
        <v>1</v>
      </c>
      <c r="E8" s="2">
        <f>35*5*D8</f>
        <v>175</v>
      </c>
      <c r="F8" s="2">
        <f>35*10*D8</f>
        <v>350</v>
      </c>
      <c r="G8" s="2">
        <f>35*15*D8</f>
        <v>525</v>
      </c>
      <c r="H8" s="2">
        <f>35*20*D8</f>
        <v>700</v>
      </c>
      <c r="I8" s="2">
        <f>35*25*D8</f>
        <v>875</v>
      </c>
      <c r="J8" s="2">
        <f>35*30*D8</f>
        <v>1050</v>
      </c>
      <c r="K8" s="4" t="s">
        <v>8</v>
      </c>
      <c r="L8" s="5" t="s">
        <v>29</v>
      </c>
    </row>
    <row r="9" spans="1:12" ht="38.25" x14ac:dyDescent="0.2">
      <c r="A9" s="4" t="s">
        <v>9</v>
      </c>
      <c r="B9" s="4" t="s">
        <v>6</v>
      </c>
      <c r="C9" s="4" t="s">
        <v>16</v>
      </c>
      <c r="D9" s="4">
        <v>1</v>
      </c>
      <c r="E9" s="2">
        <f>35*5*D9</f>
        <v>175</v>
      </c>
      <c r="F9" s="2">
        <f>35*10*D9</f>
        <v>350</v>
      </c>
      <c r="G9" s="2">
        <f>35*15*D9</f>
        <v>525</v>
      </c>
      <c r="H9" s="2">
        <f>35*20*D9</f>
        <v>700</v>
      </c>
      <c r="I9" s="2">
        <f>35*25*D9</f>
        <v>875</v>
      </c>
      <c r="J9" s="2">
        <f>35*30*D9</f>
        <v>1050</v>
      </c>
      <c r="K9" s="4" t="s">
        <v>8</v>
      </c>
      <c r="L9" s="5" t="s">
        <v>30</v>
      </c>
    </row>
    <row r="10" spans="1:12" ht="38.25" x14ac:dyDescent="0.2">
      <c r="A10" s="4" t="s">
        <v>9</v>
      </c>
      <c r="B10" s="4" t="s">
        <v>6</v>
      </c>
      <c r="C10" s="4" t="s">
        <v>17</v>
      </c>
      <c r="D10" s="4">
        <v>1</v>
      </c>
      <c r="E10" s="2">
        <f>35*5*D10</f>
        <v>175</v>
      </c>
      <c r="F10" s="2">
        <f>35*10*D10</f>
        <v>350</v>
      </c>
      <c r="G10" s="2">
        <f>35*15*D10</f>
        <v>525</v>
      </c>
      <c r="H10" s="2">
        <f>35*20*D10</f>
        <v>700</v>
      </c>
      <c r="I10" s="2">
        <f>35*25*D10</f>
        <v>875</v>
      </c>
      <c r="J10" s="2">
        <f>35*30*D10</f>
        <v>1050</v>
      </c>
      <c r="K10" s="4" t="s">
        <v>8</v>
      </c>
      <c r="L10" s="5" t="s">
        <v>31</v>
      </c>
    </row>
    <row r="11" spans="1:12" ht="38.25" x14ac:dyDescent="0.2">
      <c r="A11" s="4" t="s">
        <v>9</v>
      </c>
      <c r="B11" s="4" t="s">
        <v>6</v>
      </c>
      <c r="C11" s="4" t="s">
        <v>18</v>
      </c>
      <c r="D11" s="4">
        <v>1</v>
      </c>
      <c r="E11" s="2">
        <f>30*5*D11</f>
        <v>150</v>
      </c>
      <c r="F11" s="2">
        <f>30*10*D11</f>
        <v>300</v>
      </c>
      <c r="G11" s="2">
        <f>30*15*D11</f>
        <v>450</v>
      </c>
      <c r="H11" s="2">
        <f>30*20*D11</f>
        <v>600</v>
      </c>
      <c r="I11" s="2">
        <f>30*25*D11</f>
        <v>750</v>
      </c>
      <c r="J11" s="2">
        <f>30*30*D11</f>
        <v>900</v>
      </c>
      <c r="K11" s="4" t="s">
        <v>8</v>
      </c>
      <c r="L11" s="5" t="s">
        <v>32</v>
      </c>
    </row>
    <row r="12" spans="1:12" ht="38.25" x14ac:dyDescent="0.2">
      <c r="A12" s="4" t="s">
        <v>9</v>
      </c>
      <c r="B12" s="4" t="s">
        <v>6</v>
      </c>
      <c r="C12" s="4" t="s">
        <v>19</v>
      </c>
      <c r="D12" s="4">
        <v>1</v>
      </c>
      <c r="E12" s="2">
        <f>30*5*D12</f>
        <v>150</v>
      </c>
      <c r="F12" s="2">
        <f>30*10*D12</f>
        <v>300</v>
      </c>
      <c r="G12" s="2">
        <f>30*15*D12</f>
        <v>450</v>
      </c>
      <c r="H12" s="2">
        <f>30*20*D12</f>
        <v>600</v>
      </c>
      <c r="I12" s="2">
        <f>30*25*D12</f>
        <v>750</v>
      </c>
      <c r="J12" s="2">
        <f>30*30*D12</f>
        <v>900</v>
      </c>
      <c r="K12" s="4" t="s">
        <v>8</v>
      </c>
      <c r="L12" s="5" t="s">
        <v>33</v>
      </c>
    </row>
    <row r="13" spans="1:12" ht="38.25" x14ac:dyDescent="0.2">
      <c r="A13" s="4" t="s">
        <v>9</v>
      </c>
      <c r="B13" s="4" t="s">
        <v>6</v>
      </c>
      <c r="C13" s="4" t="s">
        <v>20</v>
      </c>
      <c r="D13" s="4">
        <v>1</v>
      </c>
      <c r="E13" s="2">
        <f t="shared" ref="E13:E15" si="0">30*5*D13</f>
        <v>150</v>
      </c>
      <c r="F13" s="2">
        <f t="shared" ref="F13:F15" si="1">30*10*D13</f>
        <v>300</v>
      </c>
      <c r="G13" s="2">
        <f t="shared" ref="G13:G15" si="2">30*15*D13</f>
        <v>450</v>
      </c>
      <c r="H13" s="2">
        <f t="shared" ref="H13:H15" si="3">30*20*D13</f>
        <v>600</v>
      </c>
      <c r="I13" s="2">
        <f t="shared" ref="I13:I15" si="4">30*25*D13</f>
        <v>750</v>
      </c>
      <c r="J13" s="2">
        <f>30*30*D13</f>
        <v>900</v>
      </c>
      <c r="K13" s="4" t="s">
        <v>8</v>
      </c>
      <c r="L13" s="5" t="s">
        <v>34</v>
      </c>
    </row>
    <row r="14" spans="1:12" ht="38.25" x14ac:dyDescent="0.2">
      <c r="A14" s="4" t="s">
        <v>9</v>
      </c>
      <c r="B14" s="4" t="s">
        <v>6</v>
      </c>
      <c r="C14" s="4" t="s">
        <v>21</v>
      </c>
      <c r="D14" s="4">
        <v>1</v>
      </c>
      <c r="E14" s="2">
        <f t="shared" si="0"/>
        <v>150</v>
      </c>
      <c r="F14" s="2">
        <f t="shared" si="1"/>
        <v>300</v>
      </c>
      <c r="G14" s="2">
        <f t="shared" si="2"/>
        <v>450</v>
      </c>
      <c r="H14" s="2">
        <f t="shared" si="3"/>
        <v>600</v>
      </c>
      <c r="I14" s="2">
        <f t="shared" si="4"/>
        <v>750</v>
      </c>
      <c r="J14" s="2">
        <f>30*30*D14</f>
        <v>900</v>
      </c>
      <c r="K14" s="4" t="s">
        <v>8</v>
      </c>
      <c r="L14" s="5" t="s">
        <v>35</v>
      </c>
    </row>
    <row r="15" spans="1:12" ht="38.25" x14ac:dyDescent="0.2">
      <c r="A15" s="4" t="s">
        <v>9</v>
      </c>
      <c r="B15" s="4" t="s">
        <v>6</v>
      </c>
      <c r="C15" s="4" t="s">
        <v>22</v>
      </c>
      <c r="D15" s="4">
        <v>1</v>
      </c>
      <c r="E15" s="2">
        <f t="shared" si="0"/>
        <v>150</v>
      </c>
      <c r="F15" s="2">
        <f t="shared" si="1"/>
        <v>300</v>
      </c>
      <c r="G15" s="2">
        <f t="shared" si="2"/>
        <v>450</v>
      </c>
      <c r="H15" s="2">
        <f t="shared" si="3"/>
        <v>600</v>
      </c>
      <c r="I15" s="2">
        <f t="shared" si="4"/>
        <v>750</v>
      </c>
      <c r="J15" s="2">
        <f>30*30*D15</f>
        <v>900</v>
      </c>
      <c r="K15" s="4" t="s">
        <v>8</v>
      </c>
      <c r="L15" s="5" t="s">
        <v>36</v>
      </c>
    </row>
    <row r="16" spans="1:12" ht="38.25" x14ac:dyDescent="0.2">
      <c r="A16" s="4" t="s">
        <v>9</v>
      </c>
      <c r="B16" s="4" t="s">
        <v>6</v>
      </c>
      <c r="C16" s="4" t="s">
        <v>37</v>
      </c>
      <c r="D16" s="4">
        <v>1</v>
      </c>
      <c r="E16" s="2">
        <f>45*5*D16</f>
        <v>225</v>
      </c>
      <c r="F16" s="2">
        <f>45*10*D16</f>
        <v>450</v>
      </c>
      <c r="G16" s="2">
        <f>45*15*D16</f>
        <v>675</v>
      </c>
      <c r="H16" s="2">
        <f>45*20*D16</f>
        <v>900</v>
      </c>
      <c r="I16" s="2">
        <f>45*25*D16</f>
        <v>1125</v>
      </c>
      <c r="J16" s="2">
        <f>45*30*D16</f>
        <v>1350</v>
      </c>
      <c r="K16" s="4" t="s">
        <v>8</v>
      </c>
      <c r="L16" s="5" t="s">
        <v>38</v>
      </c>
    </row>
    <row r="17" spans="1:12" ht="38.25" x14ac:dyDescent="0.2">
      <c r="A17" s="4" t="s">
        <v>9</v>
      </c>
      <c r="B17" s="4" t="s">
        <v>6</v>
      </c>
      <c r="C17" s="4" t="s">
        <v>48</v>
      </c>
      <c r="D17" s="4">
        <v>1</v>
      </c>
      <c r="E17" s="2">
        <f>45*5*D17</f>
        <v>225</v>
      </c>
      <c r="F17" s="2">
        <f>45*10*D17</f>
        <v>450</v>
      </c>
      <c r="G17" s="2">
        <f>45*15*D17</f>
        <v>675</v>
      </c>
      <c r="H17" s="2">
        <f>45*20*D17</f>
        <v>900</v>
      </c>
      <c r="I17" s="2">
        <f>45*25*D17</f>
        <v>1125</v>
      </c>
      <c r="J17" s="2">
        <f>45*30*D17</f>
        <v>1350</v>
      </c>
      <c r="K17" s="4" t="s">
        <v>8</v>
      </c>
      <c r="L17" s="5" t="s">
        <v>39</v>
      </c>
    </row>
    <row r="18" spans="1:12" ht="38.25" x14ac:dyDescent="0.2">
      <c r="A18" s="4" t="s">
        <v>9</v>
      </c>
      <c r="B18" s="4" t="s">
        <v>6</v>
      </c>
      <c r="C18" s="4" t="s">
        <v>40</v>
      </c>
      <c r="D18" s="4">
        <v>1</v>
      </c>
      <c r="E18" s="2">
        <f>50*5*D18</f>
        <v>250</v>
      </c>
      <c r="F18" s="2">
        <f>50*10*D18</f>
        <v>500</v>
      </c>
      <c r="G18" s="2">
        <f>50*15*D18</f>
        <v>750</v>
      </c>
      <c r="H18" s="2">
        <f>50*20*D18</f>
        <v>1000</v>
      </c>
      <c r="I18" s="2">
        <f>50*25*D18</f>
        <v>1250</v>
      </c>
      <c r="J18" s="2">
        <f>50*30*D18</f>
        <v>1500</v>
      </c>
      <c r="K18" s="4" t="s">
        <v>8</v>
      </c>
      <c r="L18" s="5" t="s">
        <v>41</v>
      </c>
    </row>
    <row r="19" spans="1:12" ht="38.25" x14ac:dyDescent="0.2">
      <c r="A19" s="4" t="s">
        <v>9</v>
      </c>
      <c r="B19" s="4" t="s">
        <v>6</v>
      </c>
      <c r="C19" s="4" t="s">
        <v>42</v>
      </c>
      <c r="D19" s="4">
        <v>1</v>
      </c>
      <c r="E19" s="2">
        <f>55*5*D19</f>
        <v>275</v>
      </c>
      <c r="F19" s="2">
        <f>55*10*D19</f>
        <v>550</v>
      </c>
      <c r="G19" s="2">
        <f>55*15*D19</f>
        <v>825</v>
      </c>
      <c r="H19" s="2">
        <f>55*20*D19</f>
        <v>1100</v>
      </c>
      <c r="I19" s="2">
        <f>55*25*D19</f>
        <v>1375</v>
      </c>
      <c r="J19" s="2">
        <f>55*30*D19</f>
        <v>1650</v>
      </c>
      <c r="K19" s="4" t="s">
        <v>8</v>
      </c>
      <c r="L19" s="5" t="s">
        <v>43</v>
      </c>
    </row>
    <row r="20" spans="1:12" ht="38.25" x14ac:dyDescent="0.2">
      <c r="A20" s="4" t="s">
        <v>9</v>
      </c>
      <c r="B20" s="4" t="s">
        <v>6</v>
      </c>
      <c r="C20" s="4" t="s">
        <v>44</v>
      </c>
      <c r="D20" s="4">
        <v>1</v>
      </c>
      <c r="E20" s="2">
        <f>59*5*D20</f>
        <v>295</v>
      </c>
      <c r="F20" s="2">
        <f>59*10*D20</f>
        <v>590</v>
      </c>
      <c r="G20" s="2">
        <f>59*15*D20</f>
        <v>885</v>
      </c>
      <c r="H20" s="2">
        <f>59*20*D20</f>
        <v>1180</v>
      </c>
      <c r="I20" s="2">
        <f>59*25*D20</f>
        <v>1475</v>
      </c>
      <c r="J20" s="2">
        <f>59*30*D20</f>
        <v>1770</v>
      </c>
      <c r="K20" s="4" t="s">
        <v>8</v>
      </c>
      <c r="L20" s="5" t="s">
        <v>45</v>
      </c>
    </row>
    <row r="21" spans="1:12" ht="38.25" x14ac:dyDescent="0.2">
      <c r="A21" s="4" t="s">
        <v>9</v>
      </c>
      <c r="B21" s="4" t="s">
        <v>6</v>
      </c>
      <c r="C21" s="4" t="s">
        <v>46</v>
      </c>
      <c r="D21" s="4">
        <v>1</v>
      </c>
      <c r="E21" s="2">
        <f>50*5*D21</f>
        <v>250</v>
      </c>
      <c r="F21" s="2">
        <f>50*10*D21</f>
        <v>500</v>
      </c>
      <c r="G21" s="2">
        <f>50*15*D21</f>
        <v>750</v>
      </c>
      <c r="H21" s="2">
        <f>50*20*D21</f>
        <v>1000</v>
      </c>
      <c r="I21" s="2">
        <f>50*25*D21</f>
        <v>1250</v>
      </c>
      <c r="J21" s="2">
        <f>50*30*D21</f>
        <v>1500</v>
      </c>
      <c r="K21" s="4" t="s">
        <v>8</v>
      </c>
      <c r="L21" s="5" t="s">
        <v>47</v>
      </c>
    </row>
  </sheetData>
  <autoFilter ref="A1:L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2026-03-13T18:09:11Z</dcterms:modified>
</cp:coreProperties>
</file>